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unidade'!$B$5:$M$39</definedName>
    <definedName function="false" hidden="false" localSheetId="2" name="_xlnm.Print_Area" vbProcedure="false">Descontos!$B$5:$I$26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<sst xmlns="http://schemas.openxmlformats.org/spreadsheetml/2006/main" count="187" uniqueCount="138">
  <si>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</si>
  <si>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</si>
  <si>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R$ 1.234.320,60 (Um milhão, duzentos e trinta e quatro mil, trezentos e vinte reais e sessenta centavos). Não deverão ser apresentados valores acima do estimado pelo INSS.</t>
  </si>
  <si>
    <t xml:space="preserve">ANEXO I – T10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</si>
  <si>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</si>
  <si>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</si>
  <si>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</si>
  <si>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X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</si>
  <si>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</si>
  <si>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</si>
  <si>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</si>
  <si>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</si>
  <si>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X.</t>
  </si>
  <si>
    <t xml:space="preserve">VALOR TOTAL DO ITEM 10: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</si>
  <si>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</si>
  <si>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</si>
  <si>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</si>
  <si>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</si>
  <si>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</si>
  <si>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</si>
  <si>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</si>
  <si>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</si>
  <si>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</si>
  <si>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</si>
  <si>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</si>
  <si>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</si>
  <si>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</si>
  <si>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</si>
  <si>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</si>
  <si>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</si>
  <si>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</si>
  <si>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</si>
  <si>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</si>
  <si>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</si>
  <si>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</si>
  <si>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</si>
  <si>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</si>
  <si>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</si>
  <si>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</si>
  <si>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</si>
  <si>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</si>
  <si>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</si>
  <si>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</si>
  <si>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</si>
  <si>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</si>
  <si>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</si>
  <si>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</si>
  <si>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</si>
  <si>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</si>
  <si>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</si>
  <si>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</si>
  <si>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</si>
  <si>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</si>
  <si>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</si>
  <si>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</si>
  <si>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</si>
  <si>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</si>
  <si>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</si>
  <si>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</si>
  <si>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</si>
  <si>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</si>
  <si>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</si>
  <si>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</si>
  <si>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</si>
  <si>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</si>
  <si>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</si>
  <si>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</si>
  <si>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</si>
  <si>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</si>
  <si>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</si>
  <si>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</si>
  <si>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</si>
  <si>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</si>
  <si>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</si>
  <si>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</si>
  <si>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</si>
  <si>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</si>
  <si>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</si>
  <si>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</si>
  <si>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</si>
  <si>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</si>
  <si>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</si>
  <si>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</si>
  <si>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</si>
  <si>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</si>
  <si>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</si>
  <si>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</si>
  <si>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</si>
  <si>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</si>
  <si>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</si>
  <si>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</si>
  <si>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</si>
  <si>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</si>
  <si>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</si>
  <si>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</si>
  <si>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</si>
  <si>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</si>
  <si>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</si>
  <si>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</si>
  <si>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</si>
  <si>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</si>
  <si>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</si>
  <si>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</si>
  <si>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</si>
  <si>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</si>
  <si>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IJUÍ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</si>
  <si>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</si>
  <si>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</si>
  <si>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</si>
  <si>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</si>
  <si>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</si>
  <si>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</si>
  <si>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</si>
  <si>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</si>
  <si>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</si>
  <si>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Cerro Largo</t>
  </si>
  <si>
    <t xml:space="preserve">APS Frederico Westphalen</t>
  </si>
  <si>
    <t xml:space="preserve">APS Giruá</t>
  </si>
  <si>
    <t xml:space="preserve">APS Horizontina</t>
  </si>
  <si>
    <t xml:space="preserve">APS Palmeira Das Missões</t>
  </si>
  <si>
    <t xml:space="preserve">APS Panambi</t>
  </si>
  <si>
    <t xml:space="preserve">APS Porto Lucena</t>
  </si>
  <si>
    <t xml:space="preserve">APS Santa Rosa</t>
  </si>
  <si>
    <t xml:space="preserve">APS São Luiz Gonzaga</t>
  </si>
  <si>
    <t xml:space="preserve">APS Três De Maio</t>
  </si>
  <si>
    <t xml:space="preserve">APS Três Passos</t>
  </si>
  <si>
    <t xml:space="preserve">APS Santo Ângelo</t>
  </si>
  <si>
    <t xml:space="preserve">GEX/APS Ijuí</t>
  </si>
  <si>
    <t xml:space="preserve">APS Cruz Alta</t>
  </si>
  <si>
    <t xml:space="preserve">APS Ibirubá</t>
  </si>
  <si>
    <t xml:space="preserve">APS Itaqui</t>
  </si>
  <si>
    <t xml:space="preserve">APS São Borja</t>
  </si>
  <si>
    <t xml:space="preserve">APS Júlio de Castilhos</t>
  </si>
  <si>
    <t xml:space="preserve">APS Tupanciretã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</si>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</sst>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10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7" customFormat="false" ht="13.8" hidden="false" customHeight="false" outlineLevel="0" collapsed="false"/>
    <row r="18" customFormat="false" ht="13.8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20" t="s">
        <v>16</v>
      </c>
      <c r="C20" s="20"/>
      <c r="D20" s="20"/>
    </row>
    <row r="21" customFormat="false" ht="13.8" hidden="false" customHeight="false" outlineLevel="0" collapsed="false">
      <c r="B21" s="20" t="s">
        <v>17</v>
      </c>
      <c r="C21" s="20"/>
      <c r="D21" s="20"/>
    </row>
    <row r="22" customFormat="false" ht="13.8" hidden="false" customHeight="false" outlineLevel="0" collapsed="false">
      <c r="B22" s="20" t="s">
        <v>18</v>
      </c>
      <c r="C22" s="20"/>
      <c r="D22" s="20"/>
    </row>
    <row r="23" customFormat="false" ht="13.8" hidden="false" customHeight="false" outlineLevel="0" collapsed="false">
      <c r="B23" s="20" t="s">
        <v>19</v>
      </c>
      <c r="C23" s="20"/>
      <c r="D23" s="20"/>
    </row>
    <row r="24" customFormat="false" ht="13.8" hidden="false" customHeight="false" outlineLevel="0" collapsed="false">
      <c r="B24" s="20" t="s">
        <v>20</v>
      </c>
      <c r="C24" s="20"/>
      <c r="D24" s="20"/>
    </row>
    <row r="25" customFormat="false" ht="13.8" hidden="false" customHeight="false" outlineLevel="0" collapsed="false">
      <c r="B25" s="20" t="s">
        <v>21</v>
      </c>
      <c r="C25" s="20"/>
      <c r="D25" s="20"/>
    </row>
    <row r="26" customFormat="false" ht="13.8" hidden="false" customHeight="false" outlineLevel="0" collapsed="false">
      <c r="B26" s="20" t="s">
        <v>22</v>
      </c>
      <c r="C26" s="20"/>
      <c r="D26" s="20"/>
    </row>
    <row r="27" customFormat="false" ht="13.8" hidden="false" customHeight="false" outlineLevel="0" collapsed="false">
      <c r="B27" s="20" t="s">
        <v>23</v>
      </c>
      <c r="C27" s="20"/>
      <c r="D27" s="20"/>
    </row>
    <row r="28" customFormat="false" ht="13.8" hidden="false" customHeight="false" outlineLevel="0" collapsed="false">
      <c r="B28" s="20" t="s">
        <v>24</v>
      </c>
      <c r="C28" s="20"/>
      <c r="D28" s="20"/>
    </row>
    <row r="29" customFormat="false" ht="13.8" hidden="false" customHeight="false" outlineLevel="0" collapsed="false">
      <c r="B29" s="20"/>
      <c r="C29" s="20"/>
      <c r="D29" s="20"/>
    </row>
    <row r="30" customFormat="false" ht="13.8" hidden="false" customHeight="false" outlineLevel="0" collapsed="false">
      <c r="B30" s="20"/>
      <c r="C30" s="20"/>
      <c r="D30" s="20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T10</v>
      </c>
      <c r="C6" s="24"/>
      <c r="D6" s="24"/>
      <c r="E6" s="24"/>
      <c r="F6" s="24"/>
      <c r="G6" s="24"/>
      <c r="H6" s="24"/>
      <c r="I6" s="24"/>
      <c r="J6" s="24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1"/>
      <c r="L8" s="1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1"/>
      <c r="L11" s="1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1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1"/>
      <c r="G13" s="1"/>
      <c r="H13" s="1"/>
      <c r="I13" s="1"/>
      <c r="J13" s="36"/>
      <c r="K13" s="1"/>
      <c r="L13" s="1"/>
    </row>
    <row r="14" customFormat="false" ht="18" hidden="false" customHeight="true" outlineLevel="0" collapsed="false">
      <c r="B14" s="37" t="s">
        <v>33</v>
      </c>
      <c r="C14" s="37"/>
      <c r="D14" s="37"/>
      <c r="E14" s="1"/>
      <c r="F14" s="1"/>
      <c r="G14" s="33"/>
      <c r="H14" s="1"/>
      <c r="I14" s="1"/>
      <c r="J14" s="36"/>
      <c r="K14" s="1"/>
      <c r="L14" s="1"/>
    </row>
    <row r="15" customFormat="false" ht="18" hidden="false" customHeight="true" outlineLevel="0" collapsed="false">
      <c r="B15" s="37" t="s">
        <v>34</v>
      </c>
      <c r="C15" s="37"/>
      <c r="D15" s="37"/>
      <c r="E15" s="1"/>
      <c r="F15" s="1"/>
      <c r="G15" s="33"/>
      <c r="H15" s="1"/>
      <c r="I15" s="1"/>
      <c r="J15" s="36"/>
      <c r="K15" s="1"/>
      <c r="L15" s="1"/>
    </row>
    <row r="16" customFormat="false" ht="18" hidden="false" customHeight="true" outlineLevel="0" collapsed="false">
      <c r="B16" s="37" t="s">
        <v>35</v>
      </c>
      <c r="C16" s="37"/>
      <c r="D16" s="37"/>
      <c r="E16" s="1"/>
      <c r="F16" s="1"/>
      <c r="G16" s="33"/>
      <c r="H16" s="1"/>
      <c r="I16" s="1"/>
      <c r="J16" s="36"/>
      <c r="K16" s="1"/>
      <c r="L16" s="1"/>
    </row>
    <row r="17" customFormat="false" ht="18" hidden="false" customHeight="true" outlineLevel="0" collapsed="false">
      <c r="B17" s="37" t="s">
        <v>36</v>
      </c>
      <c r="C17" s="37"/>
      <c r="D17" s="37"/>
      <c r="E17" s="1"/>
      <c r="F17" s="1"/>
      <c r="G17" s="33"/>
      <c r="H17" s="1"/>
      <c r="I17" s="1"/>
      <c r="J17" s="36"/>
      <c r="K17" s="1"/>
      <c r="L17" s="1"/>
    </row>
    <row r="18" customFormat="false" ht="18" hidden="false" customHeight="true" outlineLevel="0" collapsed="false">
      <c r="B18" s="37" t="s">
        <v>37</v>
      </c>
      <c r="C18" s="37"/>
      <c r="D18" s="37"/>
      <c r="E18" s="1"/>
      <c r="F18" s="1"/>
      <c r="G18" s="33"/>
      <c r="H18" s="1"/>
      <c r="I18" s="1"/>
      <c r="J18" s="36"/>
      <c r="K18" s="1"/>
      <c r="L18" s="1"/>
    </row>
    <row r="19" customFormat="false" ht="18" hidden="false" customHeight="true" outlineLevel="0" collapsed="false">
      <c r="B19" s="37" t="s">
        <v>38</v>
      </c>
      <c r="C19" s="37"/>
      <c r="D19" s="37"/>
      <c r="E19" s="1"/>
      <c r="F19" s="1"/>
      <c r="G19" s="33"/>
      <c r="H19" s="1"/>
      <c r="I19" s="1"/>
      <c r="J19" s="36"/>
      <c r="K19" s="1"/>
      <c r="L19" s="1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1"/>
      <c r="L20" s="1"/>
    </row>
    <row r="21" customFormat="false" ht="19.5" hidden="false" customHeight="true" outlineLevel="0" collapsed="false">
      <c r="B21" s="23"/>
      <c r="C21" s="23"/>
      <c r="D21" s="23"/>
      <c r="E21" s="1"/>
      <c r="F21" s="1"/>
      <c r="G21" s="23"/>
      <c r="H21" s="1"/>
      <c r="I21" s="1"/>
      <c r="J21" s="1"/>
      <c r="K21" s="1"/>
      <c r="L21" s="1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1"/>
      <c r="L22" s="1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1"/>
      <c r="L23" s="1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1"/>
      <c r="L24" s="1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1"/>
      <c r="L25" s="1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1"/>
      <c r="L27" s="1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1"/>
      <c r="L28" s="1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0.05</v>
      </c>
      <c r="F31" s="47" t="n">
        <v>0.04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</v>
      </c>
      <c r="F32" s="47" t="n">
        <f aca="false">E32</f>
        <v>0</v>
      </c>
      <c r="G32" s="47" t="n">
        <f aca="false">F32</f>
        <v>0</v>
      </c>
      <c r="H32" s="47" t="n">
        <f aca="false">G32</f>
        <v>0</v>
      </c>
      <c r="I32" s="47" t="n">
        <f aca="false">H32</f>
        <v>0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0.0946907498631637</v>
      </c>
      <c r="F33" s="52" t="n">
        <f aca="false">(((1+F26+F24+F27)*(1+F25)*(1+F28))/(1-(F29+F30+F31+F32))-1)</f>
        <v>0.0828370330265296</v>
      </c>
      <c r="G33" s="52" t="n">
        <f aca="false">(((1+G26+G24+G27)*(1+G25)*(1+G28))/(1-(G29+G30+G31+G32))-1)</f>
        <v>0.0712372790573113</v>
      </c>
      <c r="H33" s="52" t="n">
        <f aca="false">(((1+H26+H24+H27)*(1+H25)*(1+H28))/(1-(H29+H30+H31+H32))-1)</f>
        <v>0.0655301012253595</v>
      </c>
      <c r="I33" s="52" t="n">
        <f aca="false">(((1+I26+I24+I27)*(1+I25)*(1+I28))/(1-(I29+I30+I31+I32))-1)</f>
        <v>0.0598834128245893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0.0947</v>
      </c>
      <c r="F34" s="54" t="n">
        <f aca="false">ROUND(F33,4)</f>
        <v>0.0828</v>
      </c>
      <c r="G34" s="54" t="n">
        <f aca="false">ROUND(G33,4)</f>
        <v>0.0712</v>
      </c>
      <c r="H34" s="54" t="n">
        <f aca="false">ROUND(H33,4)</f>
        <v>0.0655</v>
      </c>
      <c r="I34" s="54" t="n">
        <f aca="false">ROUND(I33,4)</f>
        <v>0.0599</v>
      </c>
    </row>
    <row r="35" customFormat="false" ht="19.5" hidden="false" customHeight="true" outlineLevel="0" collapsed="false">
      <c r="B35" s="23"/>
      <c r="C35" s="23"/>
      <c r="D35" s="23"/>
      <c r="E35" s="23"/>
      <c r="F35" s="1"/>
      <c r="G35" s="1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</v>
      </c>
      <c r="F46" s="47" t="n">
        <f aca="false">E46</f>
        <v>0</v>
      </c>
      <c r="G46" s="47" t="n">
        <f aca="false">F46</f>
        <v>0</v>
      </c>
      <c r="H46" s="47" t="n">
        <f aca="false">G46</f>
        <v>0</v>
      </c>
      <c r="I46" s="47" t="n">
        <f aca="false">H46</f>
        <v>0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0.0378827192527245</v>
      </c>
      <c r="F47" s="52" t="n">
        <f aca="false">(((1+F40+F38+F41)*(1+F39)*(1+F42))/(1-(F43+F44+F45+F46))-1)</f>
        <v>0.0378827192527245</v>
      </c>
      <c r="G47" s="52" t="n">
        <f aca="false">(((1+G40+G38+G41)*(1+G39)*(1+G42))/(1-(G43+G44+G45+G46))-1)</f>
        <v>0.0378827192527245</v>
      </c>
      <c r="H47" s="52" t="n">
        <f aca="false">(((1+H40+H38+H41)*(1+H39)*(1+H42))/(1-(H43+H44+H45+H46))-1)</f>
        <v>0.0378827192527245</v>
      </c>
      <c r="I47" s="52" t="n">
        <f aca="false">(((1+I40+I38+I41)*(1+I39)*(1+I42))/(1-(I43+I44+I45+I46))-1)</f>
        <v>0.0378827192527245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0.0379</v>
      </c>
      <c r="F48" s="56" t="n">
        <f aca="false">ROUND(F47,4)</f>
        <v>0.0379</v>
      </c>
      <c r="G48" s="56" t="n">
        <f aca="false">ROUND(G47,4)</f>
        <v>0.0379</v>
      </c>
      <c r="H48" s="56" t="n">
        <f aca="false">ROUND(H47,4)</f>
        <v>0.0379</v>
      </c>
      <c r="I48" s="56" t="n">
        <f aca="false">ROUND(I47,4)</f>
        <v>0.0379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78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439100.394900955</v>
      </c>
      <c r="D8" s="64" t="n">
        <f aca="false">'BDI Não Desonerado'!I34</f>
        <v>0.0599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0.405906192079689</v>
      </c>
      <c r="I8" s="69" t="n">
        <f aca="false">Proposta!D15</f>
        <v>0</v>
      </c>
      <c r="K8" s="70"/>
      <c r="L8" s="16"/>
      <c r="M8" s="16"/>
    </row>
    <row r="9" customFormat="false" ht="27.75" hidden="false" customHeight="true" outlineLevel="0" collapsed="false">
      <c r="B9" s="64" t="n">
        <v>0.03</v>
      </c>
      <c r="C9" s="65" t="n">
        <v>528154.557965166</v>
      </c>
      <c r="D9" s="64" t="n">
        <f aca="false">'BDI Não Desonerado'!G34</f>
        <v>0.0712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0.493460808723806</v>
      </c>
      <c r="I9" s="71"/>
      <c r="K9" s="70"/>
      <c r="L9" s="16"/>
      <c r="M9" s="16"/>
    </row>
    <row r="10" customFormat="false" ht="27.75" hidden="false" customHeight="true" outlineLevel="0" collapsed="false">
      <c r="B10" s="64" t="n">
        <v>0.05</v>
      </c>
      <c r="C10" s="65" t="n">
        <v>105404.558467213</v>
      </c>
      <c r="D10" s="64" t="n">
        <f aca="false">'BDI Não Desonerado'!E34</f>
        <v>0.0947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0.100632999196505</v>
      </c>
      <c r="I10" s="71"/>
      <c r="K10" s="70"/>
      <c r="L10" s="16"/>
      <c r="M10" s="16"/>
    </row>
    <row r="11" customFormat="false" ht="19.5" hidden="false" customHeight="true" outlineLevel="0" collapsed="false">
      <c r="L11" s="16"/>
      <c r="M11" s="16"/>
    </row>
    <row r="12" customFormat="false" ht="24.75" hidden="false" customHeight="true" outlineLevel="0" collapsed="false">
      <c r="B12" s="72" t="s">
        <v>72</v>
      </c>
      <c r="C12" s="72"/>
      <c r="D12" s="72"/>
      <c r="E12" s="72"/>
      <c r="F12" s="72"/>
      <c r="G12" s="72"/>
      <c r="H12" s="72"/>
      <c r="I12" s="72"/>
      <c r="L12" s="16"/>
    </row>
    <row r="13" customFormat="false" ht="19.5" hidden="false" customHeight="true" outlineLevel="0" collapsed="false">
      <c r="B13" s="73" t="s">
        <v>86</v>
      </c>
      <c r="C13" s="73"/>
      <c r="D13" s="73"/>
      <c r="E13" s="73"/>
      <c r="F13" s="73"/>
      <c r="G13" s="73"/>
      <c r="H13" s="73"/>
      <c r="I13" s="73"/>
      <c r="L13" s="16"/>
    </row>
    <row r="14" customFormat="false" ht="19.5" hidden="false" customHeight="true" outlineLevel="0" collapsed="false">
      <c r="B14" s="73" t="s">
        <v>87</v>
      </c>
      <c r="C14" s="73"/>
      <c r="D14" s="73"/>
      <c r="E14" s="73"/>
      <c r="F14" s="73"/>
      <c r="G14" s="73"/>
      <c r="H14" s="73"/>
      <c r="I14" s="73"/>
    </row>
    <row r="15" customFormat="false" ht="9.75" hidden="false" customHeight="true" outlineLevel="0" collapsed="false">
      <c r="B15" s="74"/>
      <c r="C15" s="75"/>
      <c r="D15" s="75"/>
      <c r="E15" s="75"/>
      <c r="F15" s="75"/>
      <c r="G15" s="75"/>
      <c r="H15" s="75"/>
      <c r="I15" s="76"/>
    </row>
    <row r="16" customFormat="false" ht="19.5" hidden="false" customHeight="true" outlineLevel="0" collapsed="false">
      <c r="B16" s="73" t="s">
        <v>88</v>
      </c>
      <c r="C16" s="73"/>
      <c r="D16" s="73"/>
      <c r="E16" s="73"/>
      <c r="F16" s="73"/>
      <c r="G16" s="73"/>
      <c r="H16" s="73"/>
      <c r="I16" s="73"/>
    </row>
    <row r="17" customFormat="false" ht="19.5" hidden="false" customHeight="true" outlineLevel="0" collapsed="false">
      <c r="B17" s="73" t="s">
        <v>89</v>
      </c>
      <c r="C17" s="73"/>
      <c r="D17" s="73"/>
      <c r="E17" s="73"/>
      <c r="F17" s="73"/>
      <c r="G17" s="73"/>
      <c r="H17" s="73"/>
      <c r="I17" s="73"/>
    </row>
    <row r="18" customFormat="false" ht="9.75" hidden="false" customHeight="true" outlineLevel="0" collapsed="false">
      <c r="B18" s="74"/>
      <c r="C18" s="75"/>
      <c r="D18" s="75"/>
      <c r="E18" s="75"/>
      <c r="F18" s="75"/>
      <c r="G18" s="75"/>
      <c r="H18" s="75"/>
      <c r="I18" s="76"/>
    </row>
    <row r="19" customFormat="false" ht="19.5" hidden="false" customHeight="true" outlineLevel="0" collapsed="false">
      <c r="B19" s="73" t="s">
        <v>32</v>
      </c>
      <c r="C19" s="73"/>
      <c r="D19" s="73"/>
      <c r="E19" s="73"/>
      <c r="F19" s="73"/>
      <c r="G19" s="73"/>
      <c r="H19" s="73"/>
      <c r="I19" s="73"/>
    </row>
    <row r="20" customFormat="false" ht="19.5" hidden="false" customHeight="true" outlineLevel="0" collapsed="false">
      <c r="B20" s="73" t="s">
        <v>90</v>
      </c>
      <c r="C20" s="73"/>
      <c r="D20" s="73"/>
      <c r="E20" s="73"/>
      <c r="F20" s="73"/>
      <c r="G20" s="73"/>
      <c r="H20" s="73"/>
      <c r="I20" s="73"/>
    </row>
    <row r="21" customFormat="false" ht="19.5" hidden="false" customHeight="true" outlineLevel="0" collapsed="false">
      <c r="B21" s="73" t="s">
        <v>91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92</v>
      </c>
      <c r="C22" s="73"/>
      <c r="D22" s="73"/>
      <c r="E22" s="73"/>
      <c r="F22" s="73"/>
      <c r="G22" s="73"/>
      <c r="H22" s="73"/>
      <c r="I22" s="73"/>
    </row>
    <row r="23" customFormat="false" ht="9.75" hidden="false" customHeight="true" outlineLevel="0" collapsed="false">
      <c r="B23" s="74"/>
      <c r="C23" s="75"/>
      <c r="D23" s="75"/>
      <c r="E23" s="75"/>
      <c r="F23" s="75"/>
      <c r="G23" s="75"/>
      <c r="H23" s="75"/>
      <c r="I23" s="76"/>
    </row>
    <row r="24" customFormat="false" ht="49.5" hidden="false" customHeight="true" outlineLevel="0" collapsed="false">
      <c r="B24" s="73" t="s">
        <v>93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7" t="s">
        <v>94</v>
      </c>
      <c r="C26" s="77"/>
      <c r="D26" s="77"/>
      <c r="E26" s="77"/>
      <c r="F26" s="77"/>
      <c r="G26" s="77"/>
      <c r="H26" s="77"/>
      <c r="I26" s="77"/>
    </row>
    <row r="27" customFormat="false" ht="24.75" hidden="false" customHeight="true" outlineLevel="0" collapsed="false">
      <c r="B27" s="78"/>
      <c r="C27" s="78"/>
      <c r="D27" s="78"/>
      <c r="E27" s="78"/>
      <c r="F27" s="78"/>
      <c r="G27" s="78"/>
      <c r="H27" s="78"/>
      <c r="I27" s="78"/>
    </row>
  </sheetData>
  <sheetProtection sheet="true" password="cb95" objects="true" scenarios="true"/>
  <mergeCells count="14">
    <mergeCell ref="B2:I2"/>
    <mergeCell ref="B3:I3"/>
    <mergeCell ref="B5:I5"/>
    <mergeCell ref="B12:I12"/>
    <mergeCell ref="B13:I13"/>
    <mergeCell ref="B14:I14"/>
    <mergeCell ref="B16:I16"/>
    <mergeCell ref="B17:I17"/>
    <mergeCell ref="B19:I19"/>
    <mergeCell ref="B20:I20"/>
    <mergeCell ref="B21:I21"/>
    <mergeCell ref="B22:I22"/>
    <mergeCell ref="B24:I24"/>
    <mergeCell ref="B26:I26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2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N5" activeCellId="0" sqref="N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7" t="s">
        <v>95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((J34*12)+(K34*4)+(L34*2)+M34)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1" customFormat="true" ht="18" hidden="false" customHeight="true" outlineLevel="0" collapsed="false">
      <c r="B15" s="104" t="s">
        <v>115</v>
      </c>
      <c r="C15" s="105" t="n">
        <v>548.45914560993</v>
      </c>
      <c r="D15" s="105" t="n">
        <v>628.951541398583</v>
      </c>
      <c r="E15" s="105" t="n">
        <v>588.705343504257</v>
      </c>
      <c r="F15" s="105" t="n">
        <v>1856.46678735296</v>
      </c>
      <c r="G15" s="106" t="n">
        <v>0.03</v>
      </c>
      <c r="H15" s="64" t="n">
        <f aca="false">VLOOKUP(G15,Descontos!B$8:D$10,3,)</f>
        <v>0.0712</v>
      </c>
      <c r="I15" s="64" t="n">
        <f aca="false">VLOOKUP(G15,Descontos!B$8:F$10,5,)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1" customFormat="true" ht="18" hidden="false" customHeight="true" outlineLevel="0" collapsed="false">
      <c r="B16" s="104" t="s">
        <v>116</v>
      </c>
      <c r="C16" s="105" t="n">
        <v>716.382765784001</v>
      </c>
      <c r="D16" s="105" t="n">
        <v>823.705960168871</v>
      </c>
      <c r="E16" s="105" t="n">
        <v>770.044362976436</v>
      </c>
      <c r="F16" s="105" t="n">
        <v>2056.74230682514</v>
      </c>
      <c r="G16" s="106" t="n">
        <v>0.02</v>
      </c>
      <c r="H16" s="64" t="n">
        <f aca="false">VLOOKUP(G16,Descontos!B$8:D$10,3,)</f>
        <v>0.0599</v>
      </c>
      <c r="I16" s="64" t="n">
        <f aca="false">VLOOKUP(G16,Descontos!B$8:F$10,5,)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501.951097364316</v>
      </c>
      <c r="D17" s="105" t="n">
        <v>582.443493152969</v>
      </c>
      <c r="E17" s="105" t="n">
        <v>542.197295258643</v>
      </c>
      <c r="F17" s="105" t="n">
        <v>1809.95873910735</v>
      </c>
      <c r="G17" s="106" t="n">
        <v>0.02</v>
      </c>
      <c r="H17" s="64" t="n">
        <f aca="false">VLOOKUP(G17,Descontos!B$8:D$10,3,)</f>
        <v>0.0599</v>
      </c>
      <c r="I17" s="64" t="n">
        <f aca="false">VLOOKUP(G17,Descontos!B$8:F$10,5,)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509.611246487123</v>
      </c>
      <c r="D18" s="105" t="n">
        <v>590.103642275776</v>
      </c>
      <c r="E18" s="105" t="n">
        <v>549.85744438145</v>
      </c>
      <c r="F18" s="105" t="n">
        <v>1817.61888823015</v>
      </c>
      <c r="G18" s="106" t="n">
        <v>0.02</v>
      </c>
      <c r="H18" s="64" t="n">
        <f aca="false">VLOOKUP(G18,Descontos!B$8:D$10,3,)</f>
        <v>0.0599</v>
      </c>
      <c r="I18" s="64" t="n">
        <f aca="false">VLOOKUP(G18,Descontos!B$8:F$10,5,)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718.577502626106</v>
      </c>
      <c r="D19" s="105" t="n">
        <v>825.900697010977</v>
      </c>
      <c r="E19" s="105" t="n">
        <v>1308.85507174289</v>
      </c>
      <c r="F19" s="105" t="n">
        <v>2664.4130155916</v>
      </c>
      <c r="G19" s="106" t="n">
        <v>0.03</v>
      </c>
      <c r="H19" s="64" t="n">
        <f aca="false">VLOOKUP(G19,Descontos!B$8:D$10,3,)</f>
        <v>0.0712</v>
      </c>
      <c r="I19" s="64" t="n">
        <f aca="false">VLOOKUP(G19,Descontos!B$8:F$10,5,)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523.290084206422</v>
      </c>
      <c r="D20" s="105" t="n">
        <v>603.782479995075</v>
      </c>
      <c r="E20" s="105" t="n">
        <v>563.536282100748</v>
      </c>
      <c r="F20" s="105" t="n">
        <v>1831.29772594945</v>
      </c>
      <c r="G20" s="106" t="n">
        <v>0.02</v>
      </c>
      <c r="H20" s="64" t="n">
        <f aca="false">VLOOKUP(G20,Descontos!B$8:D$10,3,)</f>
        <v>0.0599</v>
      </c>
      <c r="I20" s="64" t="n">
        <f aca="false">VLOOKUP(G20,Descontos!B$8:F$10,5,)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571.986746487123</v>
      </c>
      <c r="D21" s="105" t="n">
        <v>652.479142275776</v>
      </c>
      <c r="E21" s="105" t="n">
        <v>612.23294438145</v>
      </c>
      <c r="F21" s="105" t="n">
        <v>1879.99438823015</v>
      </c>
      <c r="G21" s="106" t="n">
        <v>0.02</v>
      </c>
      <c r="H21" s="64" t="n">
        <f aca="false">VLOOKUP(G21,Descontos!B$8:D$10,3,)</f>
        <v>0.0599</v>
      </c>
      <c r="I21" s="64" t="n">
        <f aca="false">VLOOKUP(G21,Descontos!B$8:F$10,5,)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709.816923678738</v>
      </c>
      <c r="D22" s="105" t="n">
        <v>817.140118063608</v>
      </c>
      <c r="E22" s="105" t="n">
        <v>763.478520871173</v>
      </c>
      <c r="F22" s="105" t="n">
        <v>2050.17646471988</v>
      </c>
      <c r="G22" s="106" t="n">
        <v>0.03</v>
      </c>
      <c r="H22" s="64" t="n">
        <f aca="false">VLOOKUP(G22,Descontos!B$8:D$10,3,)</f>
        <v>0.0712</v>
      </c>
      <c r="I22" s="64" t="n">
        <f aca="false">VLOOKUP(G22,Descontos!B$8:F$10,5,)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688.48405964365</v>
      </c>
      <c r="D23" s="105" t="n">
        <v>795.80725402852</v>
      </c>
      <c r="E23" s="105" t="n">
        <v>1278.76162876044</v>
      </c>
      <c r="F23" s="105" t="n">
        <v>2634.31957260914</v>
      </c>
      <c r="G23" s="106" t="n">
        <v>0.03</v>
      </c>
      <c r="H23" s="64" t="n">
        <f aca="false">VLOOKUP(G23,Descontos!B$8:D$10,3,)</f>
        <v>0.0712</v>
      </c>
      <c r="I23" s="64" t="n">
        <f aca="false">VLOOKUP(G23,Descontos!B$8:F$10,5,)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509.611246487123</v>
      </c>
      <c r="D24" s="105" t="n">
        <v>590.103642275776</v>
      </c>
      <c r="E24" s="105" t="n">
        <v>549.85744438145</v>
      </c>
      <c r="F24" s="105" t="n">
        <v>1817.61888823015</v>
      </c>
      <c r="G24" s="106" t="n">
        <v>0.02</v>
      </c>
      <c r="H24" s="64" t="n">
        <f aca="false">VLOOKUP(G24,Descontos!B$8:D$10,3,)</f>
        <v>0.0599</v>
      </c>
      <c r="I24" s="64" t="n">
        <f aca="false">VLOOKUP(G24,Descontos!B$8:F$10,5,)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763.991243854176</v>
      </c>
      <c r="D25" s="105" t="n">
        <v>871.314438239047</v>
      </c>
      <c r="E25" s="105" t="n">
        <v>1354.26881297096</v>
      </c>
      <c r="F25" s="105" t="n">
        <v>2709.82675681967</v>
      </c>
      <c r="G25" s="106" t="n">
        <v>0.02</v>
      </c>
      <c r="H25" s="64" t="n">
        <f aca="false">VLOOKUP(G25,Descontos!B$8:D$10,3,)</f>
        <v>0.0599</v>
      </c>
      <c r="I25" s="64" t="n">
        <f aca="false">VLOOKUP(G25,Descontos!B$8:F$10,5,)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641.976011398036</v>
      </c>
      <c r="D26" s="105" t="n">
        <v>749.299205782906</v>
      </c>
      <c r="E26" s="105" t="n">
        <v>1232.25358051482</v>
      </c>
      <c r="F26" s="105" t="n">
        <v>2587.81152436353</v>
      </c>
      <c r="G26" s="106" t="n">
        <v>0.03</v>
      </c>
      <c r="H26" s="64" t="n">
        <f aca="false">VLOOKUP(G26,Descontos!B$8:D$10,3,)</f>
        <v>0.0712</v>
      </c>
      <c r="I26" s="64" t="n">
        <f aca="false">VLOOKUP(G26,Descontos!B$8:F$10,5,)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828.444221044422</v>
      </c>
      <c r="D27" s="105" t="n">
        <v>989.429012621728</v>
      </c>
      <c r="E27" s="105" t="n">
        <v>908.936616833075</v>
      </c>
      <c r="F27" s="105" t="n">
        <v>2233.50756068178</v>
      </c>
      <c r="G27" s="106" t="n">
        <v>0.02</v>
      </c>
      <c r="H27" s="64" t="n">
        <f aca="false">VLOOKUP(G27,Descontos!B$8:D$10,3,)</f>
        <v>0.0599</v>
      </c>
      <c r="I27" s="64" t="n">
        <f aca="false">VLOOKUP(G27,Descontos!B$8:F$10,5,)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655.101572801545</v>
      </c>
      <c r="D28" s="105" t="n">
        <v>762.424767186415</v>
      </c>
      <c r="E28" s="105" t="n">
        <v>708.76316999398</v>
      </c>
      <c r="F28" s="105" t="n">
        <v>1995.46111384268</v>
      </c>
      <c r="G28" s="106" t="n">
        <v>0.05</v>
      </c>
      <c r="H28" s="64" t="n">
        <f aca="false">VLOOKUP(G28,Descontos!B$8:D$10,3,)</f>
        <v>0.0947</v>
      </c>
      <c r="I28" s="64" t="n">
        <f aca="false">VLOOKUP(G28,Descontos!B$8:F$10,5,)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customFormat="false" ht="18" hidden="false" customHeight="true" outlineLevel="0" collapsed="false">
      <c r="B29" s="104" t="s">
        <v>129</v>
      </c>
      <c r="C29" s="105" t="n">
        <v>517.27139560993</v>
      </c>
      <c r="D29" s="105" t="n">
        <v>597.763791398583</v>
      </c>
      <c r="E29" s="105" t="n">
        <v>557.517593504257</v>
      </c>
      <c r="F29" s="105" t="n">
        <v>1825.27903735296</v>
      </c>
      <c r="G29" s="106" t="n">
        <v>0.03</v>
      </c>
      <c r="H29" s="64" t="n">
        <f aca="false">VLOOKUP(G29,Descontos!B$8:D$10,3,)</f>
        <v>0.0712</v>
      </c>
      <c r="I29" s="64" t="n">
        <f aca="false">VLOOKUP(G29,Descontos!B$8:F$10,5,)</f>
        <v>1</v>
      </c>
      <c r="J29" s="65" t="n">
        <f aca="false">C29*(1+H29)*(1-I29)</f>
        <v>0</v>
      </c>
      <c r="K29" s="65" t="n">
        <f aca="false">D29*(1+$H29)*(1-$I29)</f>
        <v>0</v>
      </c>
      <c r="L29" s="65" t="n">
        <f aca="false">E29*(1+$H29)*(1-$I29)</f>
        <v>0</v>
      </c>
      <c r="M29" s="65" t="n">
        <f aca="false">F29*(1+$H29)*(1-$I29)</f>
        <v>0</v>
      </c>
    </row>
    <row r="30" customFormat="false" ht="18" hidden="false" customHeight="true" outlineLevel="0" collapsed="false">
      <c r="B30" s="104" t="s">
        <v>130</v>
      </c>
      <c r="C30" s="105" t="n">
        <v>769.840702627474</v>
      </c>
      <c r="D30" s="105" t="n">
        <v>850.333098416127</v>
      </c>
      <c r="E30" s="105" t="n">
        <v>810.086900521801</v>
      </c>
      <c r="F30" s="105" t="n">
        <v>2077.8483443705</v>
      </c>
      <c r="G30" s="106" t="n">
        <v>0.03</v>
      </c>
      <c r="H30" s="64" t="n">
        <f aca="false">VLOOKUP(G30,Descontos!B$8:D$10,3,)</f>
        <v>0.0712</v>
      </c>
      <c r="I30" s="64" t="n">
        <f aca="false">VLOOKUP(G30,Descontos!B$8:F$10,5,)</f>
        <v>1</v>
      </c>
      <c r="J30" s="65" t="n">
        <f aca="false">C30*(1+H30)*(1-I30)</f>
        <v>0</v>
      </c>
      <c r="K30" s="65" t="n">
        <f aca="false">D30*(1+$H30)*(1-$I30)</f>
        <v>0</v>
      </c>
      <c r="L30" s="65" t="n">
        <f aca="false">E30*(1+$H30)*(1-$I30)</f>
        <v>0</v>
      </c>
      <c r="M30" s="65" t="n">
        <f aca="false">F30*(1+$H30)*(1-$I30)</f>
        <v>0</v>
      </c>
    </row>
    <row r="31" customFormat="false" ht="18" hidden="false" customHeight="true" outlineLevel="0" collapsed="false">
      <c r="B31" s="104" t="s">
        <v>131</v>
      </c>
      <c r="C31" s="105" t="n">
        <v>768.377544732738</v>
      </c>
      <c r="D31" s="105" t="n">
        <v>848.86994052139</v>
      </c>
      <c r="E31" s="105" t="n">
        <v>808.623742627064</v>
      </c>
      <c r="F31" s="105" t="n">
        <v>808.623742627064</v>
      </c>
      <c r="G31" s="106" t="n">
        <v>0.03</v>
      </c>
      <c r="H31" s="64" t="n">
        <f aca="false">VLOOKUP(G31,Descontos!B$8:D$10,3,)</f>
        <v>0.0712</v>
      </c>
      <c r="I31" s="64" t="n">
        <f aca="false">VLOOKUP(G31,Descontos!B$8:F$10,5,)</f>
        <v>1</v>
      </c>
      <c r="J31" s="65" t="n">
        <f aca="false">C31*(1+H31)*(1-I31)</f>
        <v>0</v>
      </c>
      <c r="K31" s="65" t="n">
        <f aca="false">D31*(1+$H31)*(1-$I31)</f>
        <v>0</v>
      </c>
      <c r="L31" s="65" t="n">
        <f aca="false">E31*(1+$H31)*(1-$I31)</f>
        <v>0</v>
      </c>
      <c r="M31" s="65" t="n">
        <f aca="false">F31*(1+$H31)*(1-$I31)</f>
        <v>0</v>
      </c>
    </row>
    <row r="32" customFormat="false" ht="18" hidden="false" customHeight="true" outlineLevel="0" collapsed="false">
      <c r="B32" s="104" t="s">
        <v>132</v>
      </c>
      <c r="C32" s="105" t="n">
        <v>542.987610522211</v>
      </c>
      <c r="D32" s="105" t="n">
        <v>623.480006310864</v>
      </c>
      <c r="E32" s="105" t="n">
        <v>583.233808416538</v>
      </c>
      <c r="F32" s="105" t="n">
        <v>1850.99525226524</v>
      </c>
      <c r="G32" s="106" t="n">
        <v>0.05</v>
      </c>
      <c r="H32" s="64" t="n">
        <f aca="false">VLOOKUP(G32,Descontos!B$8:D$10,3,)</f>
        <v>0.0947</v>
      </c>
      <c r="I32" s="64" t="n">
        <f aca="false">VLOOKUP(G32,Descontos!B$8:F$10,5,)</f>
        <v>1</v>
      </c>
      <c r="J32" s="65" t="n">
        <f aca="false">C32*(1+H32)*(1-I32)</f>
        <v>0</v>
      </c>
      <c r="K32" s="65" t="n">
        <f aca="false">D32*(1+$H32)*(1-$I32)</f>
        <v>0</v>
      </c>
      <c r="L32" s="65" t="n">
        <f aca="false">E32*(1+$H32)*(1-$I32)</f>
        <v>0</v>
      </c>
      <c r="M32" s="65" t="n">
        <f aca="false">F32*(1+$H32)*(1-$I32)</f>
        <v>0</v>
      </c>
    </row>
    <row r="33" customFormat="false" ht="18" hidden="false" customHeight="true" outlineLevel="0" collapsed="false">
      <c r="B33" s="104" t="s">
        <v>133</v>
      </c>
      <c r="C33" s="105" t="n">
        <v>542.987610522211</v>
      </c>
      <c r="D33" s="105" t="n">
        <v>623.480006310864</v>
      </c>
      <c r="E33" s="105" t="n">
        <v>583.233808416538</v>
      </c>
      <c r="F33" s="105" t="n">
        <v>1850.99525226524</v>
      </c>
      <c r="G33" s="106" t="n">
        <v>0.03</v>
      </c>
      <c r="H33" s="64" t="n">
        <f aca="false">VLOOKUP(G33,Descontos!B$8:D$10,3,)</f>
        <v>0.0712</v>
      </c>
      <c r="I33" s="64" t="n">
        <f aca="false">VLOOKUP(G33,Descontos!B$8:F$10,5,)</f>
        <v>1</v>
      </c>
      <c r="J33" s="65" t="n">
        <f aca="false">C33*(1+H33)*(1-I33)</f>
        <v>0</v>
      </c>
      <c r="K33" s="65" t="n">
        <f aca="false">D33*(1+$H33)*(1-$I33)</f>
        <v>0</v>
      </c>
      <c r="L33" s="65" t="n">
        <f aca="false">E33*(1+$H33)*(1-$I33)</f>
        <v>0</v>
      </c>
      <c r="M33" s="65" t="n">
        <f aca="false">F33*(1+$H33)*(1-$I33)</f>
        <v>0</v>
      </c>
    </row>
    <row r="34" s="80" customFormat="true" ht="18" hidden="false" customHeight="true" outlineLevel="0" collapsed="false">
      <c r="B34" s="63" t="s">
        <v>134</v>
      </c>
      <c r="C34" s="108" t="n">
        <f aca="false">SUM(C15:C33)</f>
        <v>12029.1487314873</v>
      </c>
      <c r="D34" s="108" t="n">
        <f aca="false">SUM(D15:D33)</f>
        <v>13826.8122374339</v>
      </c>
      <c r="E34" s="108" t="n">
        <f aca="false">SUM(E15:E33)</f>
        <v>15074.444372158</v>
      </c>
      <c r="F34" s="108" t="n">
        <f aca="false">SUM(F15:F33)</f>
        <v>38358.9553614346</v>
      </c>
      <c r="G34" s="108" t="s">
        <v>60</v>
      </c>
      <c r="H34" s="109" t="s">
        <v>60</v>
      </c>
      <c r="I34" s="109" t="s">
        <v>60</v>
      </c>
      <c r="J34" s="110" t="n">
        <f aca="false">SUM(J15:J33)</f>
        <v>0</v>
      </c>
      <c r="K34" s="110" t="n">
        <f aca="false">SUM(K15:K33)</f>
        <v>0</v>
      </c>
      <c r="L34" s="110" t="n">
        <f aca="false">SUM(L15:L33)</f>
        <v>0</v>
      </c>
      <c r="M34" s="110" t="n">
        <f aca="false">SUM(M15:M33)</f>
        <v>0</v>
      </c>
      <c r="AKW34" s="83"/>
      <c r="AKX34" s="83"/>
      <c r="AKY34" s="83"/>
      <c r="AKZ34" s="83"/>
    </row>
    <row r="35" customFormat="false" ht="19.5" hidden="false" customHeight="true" outlineLevel="0" collapsed="false">
      <c r="C35" s="111"/>
      <c r="J35" s="111"/>
      <c r="N35" s="111"/>
    </row>
    <row r="36" customFormat="false" ht="19.5" hidden="false" customHeight="true" outlineLevel="0" collapsed="false">
      <c r="B36" s="72" t="s">
        <v>72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O36" s="111"/>
    </row>
    <row r="37" customFormat="false" ht="24.75" hidden="false" customHeight="true" outlineLevel="0" collapsed="false">
      <c r="B37" s="73" t="s">
        <v>135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customFormat="false" ht="34.5" hidden="false" customHeight="true" outlineLevel="0" collapsed="false">
      <c r="B38" s="73" t="s">
        <v>136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</row>
    <row r="39" customFormat="false" ht="54.75" hidden="false" customHeight="true" outlineLevel="0" collapsed="false">
      <c r="B39" s="77" t="s">
        <v>137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customFormat="false" ht="18" hidden="false" customHeight="true" outlineLevel="0" collapsed="false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</row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6:M36"/>
    <mergeCell ref="B37:M37"/>
    <mergeCell ref="B38:M38"/>
    <mergeCell ref="B39:M39"/>
    <mergeCell ref="B40:M4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3DB8EE9-85B5-4662-8EB8-8BF1C5E8A49D}"/>
</file>

<file path=customXml/itemProps5.xml><?xml version="1.0" encoding="utf-8"?>
<ds:datastoreItem xmlns:ds="http://schemas.openxmlformats.org/officeDocument/2006/customXml" ds:itemID="{48442530-871C-4025-9B0D-33142DABC0B9}"/>
</file>

<file path=customXml/itemProps6.xml><?xml version="1.0" encoding="utf-8"?>
<ds:datastoreItem xmlns:ds="http://schemas.openxmlformats.org/officeDocument/2006/customXml" ds:itemID="{1B83FA09-4C48-41B5-8BC3-7284F3EEC0F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189</cp:revision>
  <dcterms:created xsi:type="dcterms:W3CDTF">2015-06-24T11:48:55Z</dcterms:created>
  <dcterms:modified xsi:type="dcterms:W3CDTF">2023-12-11T16:03:43Z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